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<sst xmlns="http://schemas.openxmlformats.org/spreadsheetml/2006/main" count="25" uniqueCount="25">
  <si>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inserts per ring (N)</t>
  </si>
  <si>
    <t>ID of Shell (D)</t>
  </si>
  <si>
    <t>Radius of shell ®</t>
  </si>
  <si>
    <t>Radius of outermost row of inserts (r1)</t>
  </si>
  <si>
    <t>Radius of 2nd row of inserts (r2)</t>
  </si>
  <si>
    <t>360/2N, or 180/N  (B)</t>
  </si>
  <si>
    <t>Diameter of inserts for 1st row</t>
  </si>
  <si>
    <t>Diameter of inserts for 2nd row</t>
  </si>
  <si>
    <t>Radius of 3rd row (r3)</t>
  </si>
  <si>
    <t>Radius of 4th row (r4)</t>
  </si>
  <si>
    <t>Radius of 5th row (r5)</t>
  </si>
  <si>
    <t>Radius of 6th row (r6)</t>
  </si>
  <si>
    <t>Radius of 7th row (r7)</t>
  </si>
  <si>
    <t>Radius of 8th row (r8)</t>
  </si>
  <si>
    <t>Radius of 9th row (r9)</t>
  </si>
  <si>
    <t>Diameter of inserts for 3rd row</t>
  </si>
  <si>
    <t xml:space="preserve">Diameter of inserts for 4th row </t>
  </si>
  <si>
    <t xml:space="preserve">Diameter of inserts for 5th row </t>
  </si>
  <si>
    <t xml:space="preserve">Diameter of inserts for 6th row </t>
  </si>
  <si>
    <t xml:space="preserve">Diameter of inserts for 7th row </t>
  </si>
  <si>
    <t xml:space="preserve">Diameter of inserts for 8th row </t>
  </si>
  <si>
    <t xml:space="preserve">Diameter of inserts for 9th row </t>
  </si>
  <si>
    <t>Approx Canule diameter</t>
  </si>
  <si>
    <t>Nominal Diameter</t>
  </si>
  <si>
    <t>Common ID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</si>
</sst>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34.140625" style="0" customWidth="1"/>
    <col min="3" max="3" width="20.7109375" style="0" bestFit="1" customWidth="1"/>
    <col min="5" max="5" width="15.421875" style="0" bestFit="1" customWidth="1"/>
    <col min="6" max="6" width="11.28125" style="0" bestFit="1" customWidth="1"/>
  </cols>
  <sheetData>
    <row r="1" spans="1:6" ht="12.75">
      <c r="A1" t="s">
        <v>0</v>
      </c>
      <c r="B1">
        <v>7</v>
      </c>
      <c r="E1" t="s">
        <v>23</v>
      </c>
      <c r="F1" t="s">
        <v>24</v>
      </c>
    </row>
    <row r="2" spans="1:6" ht="12.75">
      <c r="A2" t="s">
        <v>1</v>
      </c>
      <c r="B2">
        <v>4.5</v>
      </c>
      <c r="E2">
        <v>3</v>
      </c>
      <c r="F2">
        <v>2.5</v>
      </c>
    </row>
    <row r="3" spans="5:6" ht="12.75">
      <c r="E3">
        <v>4</v>
      </c>
      <c r="F3">
        <v>3.5</v>
      </c>
    </row>
    <row r="4" spans="1:6" ht="12.75">
      <c r="A4" t="s">
        <v>2</v>
      </c>
      <c r="B4">
        <f>B2/2</f>
        <v>2.25</v>
      </c>
      <c r="E4">
        <v>5</v>
      </c>
      <c r="F4">
        <v>4.5</v>
      </c>
    </row>
    <row r="5" spans="1:6" ht="12.75">
      <c r="A5" t="s">
        <v>3</v>
      </c>
      <c r="B5">
        <f>(B4*SIN(B14))/(1+SIN(B14))</f>
        <v>0.6808351237843755</v>
      </c>
      <c r="E5">
        <v>6</v>
      </c>
      <c r="F5">
        <v>5.5</v>
      </c>
    </row>
    <row r="6" spans="1:6" ht="12.75">
      <c r="A6" t="s">
        <v>4</v>
      </c>
      <c r="B6">
        <f>(B5/((COS(B14))^2))*(((SIN(B14))^2)+(COS(B14))-(SIN(B14)*SQRT(1+2*COS(B14))))</f>
        <v>0.30441420058693774</v>
      </c>
      <c r="E6">
        <v>7</v>
      </c>
      <c r="F6">
        <v>6.25</v>
      </c>
    </row>
    <row r="7" spans="1:6" ht="12.75">
      <c r="A7" t="s">
        <v>8</v>
      </c>
      <c r="B7">
        <f>$B$5*(($B$6/$B$5)^(2))</f>
        <v>0.13610931968946546</v>
      </c>
      <c r="E7">
        <v>8</v>
      </c>
      <c r="F7">
        <v>7.25</v>
      </c>
    </row>
    <row r="8" spans="1:6" ht="12.75">
      <c r="A8" t="s">
        <v>9</v>
      </c>
      <c r="B8">
        <f>$B$5*(($B$6/$B$5)^(3))</f>
        <v>0.06085703909544896</v>
      </c>
      <c r="E8">
        <v>10</v>
      </c>
      <c r="F8">
        <v>9</v>
      </c>
    </row>
    <row r="9" spans="1:6" ht="12.75">
      <c r="A9" t="s">
        <v>10</v>
      </c>
      <c r="B9">
        <f>$B$5*(($B$6/$B$5)^(4))</f>
        <v>0.027210327815279295</v>
      </c>
      <c r="E9">
        <v>12</v>
      </c>
      <c r="F9">
        <v>11</v>
      </c>
    </row>
    <row r="10" spans="1:2" ht="12.75">
      <c r="A10" t="s">
        <v>11</v>
      </c>
      <c r="B10">
        <f>$B$5*(($B$6/$B$5)^(5))</f>
        <v>0.012166249801501286</v>
      </c>
    </row>
    <row r="11" spans="1:2" ht="12.75">
      <c r="A11" t="s">
        <v>12</v>
      </c>
      <c r="B11">
        <f>$B$5*(($B$6/$B$5)^(6))</f>
        <v>0.005439759316292192</v>
      </c>
    </row>
    <row r="12" spans="1:2" ht="12.75">
      <c r="A12" t="s">
        <v>13</v>
      </c>
      <c r="B12">
        <f>$B$5*(($B$6/$B$5)^(7))</f>
        <v>0.0024322187939570528</v>
      </c>
    </row>
    <row r="13" spans="1:2" ht="12.75">
      <c r="A13" t="s">
        <v>14</v>
      </c>
      <c r="B13">
        <f>$B$5*(($B$6/$B$5)^(8))</f>
        <v>0.0010874908093746521</v>
      </c>
    </row>
    <row r="14" spans="1:3" ht="12.75">
      <c r="A14" t="s">
        <v>5</v>
      </c>
      <c r="B14">
        <f>RADIANS(180/B1)</f>
        <v>0.4487989505128276</v>
      </c>
      <c r="C14" t="s">
        <v>22</v>
      </c>
    </row>
    <row r="15" spans="1:3" ht="12.75">
      <c r="A15" t="s">
        <v>6</v>
      </c>
      <c r="B15">
        <f>B5*2</f>
        <v>1.361670247568751</v>
      </c>
      <c r="C15">
        <f>(B4-B15)*2</f>
        <v>1.776659504862498</v>
      </c>
    </row>
    <row r="16" spans="1:3" ht="12.75">
      <c r="A16" t="s">
        <v>7</v>
      </c>
      <c r="B16">
        <f>B6*2</f>
        <v>0.6088284011738755</v>
      </c>
      <c r="C16">
        <f>($B$4-(SUM($B$15:B16)))*2</f>
        <v>0.5590027025147473</v>
      </c>
    </row>
    <row r="17" spans="1:3" ht="12.75">
      <c r="A17" t="s">
        <v>15</v>
      </c>
      <c r="B17">
        <f aca="true" t="shared" si="0" ref="B17:B23">B7*2</f>
        <v>0.2722186393789309</v>
      </c>
      <c r="C17">
        <f>($B$4-(SUM($B$15:B17)))*2</f>
        <v>0.014565423756885743</v>
      </c>
    </row>
    <row r="18" spans="1:3" ht="12.75">
      <c r="A18" t="s">
        <v>16</v>
      </c>
      <c r="B18">
        <f t="shared" si="0"/>
        <v>0.12171407819089793</v>
      </c>
      <c r="C18">
        <f>($B$4-(SUM($B$15:B18)))*2</f>
        <v>-0.22886273262491041</v>
      </c>
    </row>
    <row r="19" spans="1:3" ht="12.75">
      <c r="A19" t="s">
        <v>17</v>
      </c>
      <c r="B19">
        <f t="shared" si="0"/>
        <v>0.05442065563055859</v>
      </c>
      <c r="C19">
        <f>($B$4-(SUM($B$15:B19)))*2</f>
        <v>-0.3377040438860277</v>
      </c>
    </row>
    <row r="20" spans="1:3" ht="12.75">
      <c r="A20" t="s">
        <v>18</v>
      </c>
      <c r="B20">
        <f t="shared" si="0"/>
        <v>0.024332499603002572</v>
      </c>
      <c r="C20">
        <f>($B$4-(SUM($B$15:B20)))*2</f>
        <v>-0.38636904309203324</v>
      </c>
    </row>
    <row r="21" spans="1:3" ht="12.75">
      <c r="A21" t="s">
        <v>19</v>
      </c>
      <c r="B21">
        <f t="shared" si="0"/>
        <v>0.010879518632584384</v>
      </c>
      <c r="C21">
        <f>($B$4-(SUM($B$15:B21)))*2</f>
        <v>-0.40812808035720227</v>
      </c>
    </row>
    <row r="22" spans="1:3" ht="12.75">
      <c r="A22" t="s">
        <v>20</v>
      </c>
      <c r="B22">
        <f t="shared" si="0"/>
        <v>0.0048644375879141055</v>
      </c>
      <c r="C22">
        <f>($B$4-(SUM($B$15:B22)))*2</f>
        <v>-0.4178569555330309</v>
      </c>
    </row>
    <row r="23" spans="1:3" ht="12.75">
      <c r="A23" t="s">
        <v>21</v>
      </c>
      <c r="B23">
        <f t="shared" si="0"/>
        <v>0.0021749816187493043</v>
      </c>
      <c r="C23">
        <f>($B$4-(SUM($B$15:B23)))*2</f>
        <v>-0.42220691877052996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Mumbles</dc:creator>
  <cp:keywords/>
  <dc:description/>
  <cp:lastModifiedBy>User</cp:lastModifiedBy>
  <dcterms:created xsi:type="dcterms:W3CDTF">2007-07-05T04:05:18Z</dcterms:created>
  <dcterms:modified xsi:type="dcterms:W3CDTF">2016-09-07T14:39:32Z</dcterms:modified>
  <cp:category/>
  <cp:version/>
  <cp:contentType/>
  <cp:contentStatus/>
</cp:coreProperties>
</file>